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45" windowWidth="15285" windowHeight="4710" tabRatio="581" activeTab="0"/>
  </bookViews>
  <sheets>
    <sheet name="January" sheetId="1" r:id="rId1"/>
  </sheets>
  <definedNames>
    <definedName name="_xlnm.Print_Area" localSheetId="0">'January'!$A$1:$K$50</definedName>
  </definedNames>
  <calcPr fullCalcOnLoad="1"/>
</workbook>
</file>

<file path=xl/sharedStrings.xml><?xml version="1.0" encoding="utf-8"?>
<sst xmlns="http://schemas.openxmlformats.org/spreadsheetml/2006/main" count="97" uniqueCount="61">
  <si>
    <t>This Month Deliverables - Detail</t>
  </si>
  <si>
    <t xml:space="preserve"> </t>
  </si>
  <si>
    <t>Course Title</t>
  </si>
  <si>
    <t>Date</t>
  </si>
  <si>
    <t>Venue</t>
  </si>
  <si>
    <t>TOTALS:</t>
  </si>
  <si>
    <t>This Month and Year to Date Summary</t>
  </si>
  <si>
    <t>This Month</t>
  </si>
  <si>
    <t>Year To Date</t>
  </si>
  <si>
    <t>Avg. Course Fill Rate</t>
  </si>
  <si>
    <t>Loans</t>
  </si>
  <si>
    <t>Vendor</t>
  </si>
  <si>
    <t>Duration</t>
  </si>
  <si>
    <t>Capacity</t>
  </si>
  <si>
    <t>% Fill</t>
  </si>
  <si>
    <t>Of Trainees</t>
  </si>
  <si>
    <t>Number</t>
  </si>
  <si>
    <t>Trainee</t>
  </si>
  <si>
    <t>Hours</t>
  </si>
  <si>
    <t>(Hours)</t>
  </si>
  <si>
    <t>Internally Organised Courses</t>
  </si>
  <si>
    <t>Cost</t>
  </si>
  <si>
    <t>Externally Organised Courses</t>
  </si>
  <si>
    <t>On The Job Training</t>
  </si>
  <si>
    <t>Area</t>
  </si>
  <si>
    <t>Education Assistance (Completed this Month)</t>
  </si>
  <si>
    <t>Completion</t>
  </si>
  <si>
    <t>Name</t>
  </si>
  <si>
    <t>Learning Resource Centre</t>
  </si>
  <si>
    <t>Training Spend</t>
  </si>
  <si>
    <t>Training Spend as % of Payroll</t>
  </si>
  <si>
    <t>*Learning Hours</t>
  </si>
  <si>
    <t>*Visitors required to sign in/out</t>
  </si>
  <si>
    <t>Cork</t>
  </si>
  <si>
    <t>IHA</t>
  </si>
  <si>
    <t>Dublin</t>
  </si>
  <si>
    <t>EPI</t>
  </si>
  <si>
    <t>Start Date</t>
  </si>
  <si>
    <t>None</t>
  </si>
  <si>
    <t>N/a</t>
  </si>
  <si>
    <t>n/a</t>
  </si>
  <si>
    <t>Internal Course Hours</t>
  </si>
  <si>
    <t>IBEC</t>
  </si>
  <si>
    <t>Training Hours per employee</t>
  </si>
  <si>
    <t>Training Hours</t>
  </si>
  <si>
    <t>Monthly Report - Metrics - January, 2002</t>
  </si>
  <si>
    <t>Course 1</t>
  </si>
  <si>
    <t>Course 2</t>
  </si>
  <si>
    <t>Course 3</t>
  </si>
  <si>
    <t>Room 1</t>
  </si>
  <si>
    <t>Room 2</t>
  </si>
  <si>
    <t>Room 3</t>
  </si>
  <si>
    <t>Vend 2</t>
  </si>
  <si>
    <t>Vend 3</t>
  </si>
  <si>
    <t>Vend 1</t>
  </si>
  <si>
    <t>Production area 1</t>
  </si>
  <si>
    <t>Production area 2</t>
  </si>
  <si>
    <t>P. Murphy</t>
  </si>
  <si>
    <t>J. Sloane</t>
  </si>
  <si>
    <t>R. McCarthy</t>
  </si>
  <si>
    <t>Copyright Michael J. Collins 2005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</si>
</sst>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;[Red]&quot;£&quot;#,##0.00"/>
    <numFmt numFmtId="173" formatCode="&quot;£&quot;#,##0;[Red]&quot;£&quot;#,##0"/>
    <numFmt numFmtId="174" formatCode="&quot;£&quot;#,##0.00"/>
    <numFmt numFmtId="175" formatCode="mm/dd/yy"/>
    <numFmt numFmtId="176" formatCode="0.0000%"/>
    <numFmt numFmtId="177" formatCode="[$IR£-1809]#,##0"/>
    <numFmt numFmtId="178" formatCode="&quot;$&quot;#,##0"/>
    <numFmt numFmtId="179" formatCode="[$£-809]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5" fontId="0" fillId="0" borderId="4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/>
    </xf>
    <xf numFmtId="0" fontId="7" fillId="0" borderId="3" xfId="0" applyFont="1" applyBorder="1" applyAlignment="1">
      <alignment/>
    </xf>
    <xf numFmtId="9" fontId="0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15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9" fontId="3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179" fontId="3" fillId="0" borderId="6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8" fillId="2" borderId="8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9" fillId="0" borderId="7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3" xfId="0" applyFill="1" applyBorder="1" applyAlignment="1">
      <alignment/>
    </xf>
    <xf numFmtId="1" fontId="0" fillId="2" borderId="2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52"/>
  <sheetViews>
    <sheetView showGridLines="0" tabSelected="1" workbookViewId="0" topLeftCell="A33">
      <selection activeCell="D52" sqref="D52"/>
    </sheetView>
  </sheetViews>
  <sheetFormatPr defaultColWidth="9.140625" defaultRowHeight="12.75"/>
  <cols>
    <col min="1" max="1" width="2.57421875" style="0" customWidth="1"/>
    <col min="2" max="2" width="20.57421875" style="0" customWidth="1"/>
    <col min="3" max="3" width="11.421875" style="0" customWidth="1"/>
    <col min="4" max="4" width="10.28125" style="0" customWidth="1"/>
    <col min="5" max="5" width="9.8515625" style="0" customWidth="1"/>
    <col min="6" max="6" width="7.57421875" style="0" customWidth="1"/>
    <col min="7" max="7" width="9.57421875" style="0" customWidth="1"/>
    <col min="8" max="8" width="9.421875" style="0" customWidth="1"/>
    <col min="9" max="9" width="10.28125" style="0" customWidth="1"/>
    <col min="10" max="10" width="10.57421875" style="0" customWidth="1"/>
    <col min="12" max="14" width="6.140625" style="0" customWidth="1"/>
    <col min="15" max="15" width="7.28125" style="0" customWidth="1"/>
    <col min="16" max="18" width="6.140625" style="0" customWidth="1"/>
    <col min="19" max="22" width="5.7109375" style="0" customWidth="1"/>
    <col min="23" max="24" width="6.140625" style="0" customWidth="1"/>
    <col min="25" max="25" width="4.421875" style="0" customWidth="1"/>
    <col min="26" max="26" width="5.7109375" style="0" customWidth="1"/>
  </cols>
  <sheetData>
    <row r="1" ht="13.5" thickBot="1"/>
    <row r="2" spans="2:8" ht="26.25" thickBot="1">
      <c r="B2" s="64" t="s">
        <v>45</v>
      </c>
      <c r="C2" s="24"/>
      <c r="D2" s="24"/>
      <c r="E2" s="24"/>
      <c r="F2" s="16"/>
      <c r="G2" s="24"/>
      <c r="H2" s="16"/>
    </row>
    <row r="3" spans="3:26" ht="18.7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thickBot="1">
      <c r="B4" s="14" t="s">
        <v>0</v>
      </c>
    </row>
    <row r="5" spans="2:23" ht="15.75" thickBot="1">
      <c r="B5" s="59" t="s">
        <v>20</v>
      </c>
      <c r="C5" s="60"/>
      <c r="D5" s="60"/>
      <c r="E5" s="60"/>
      <c r="F5" s="60"/>
      <c r="G5" s="60"/>
      <c r="H5" s="73"/>
      <c r="I5" s="73"/>
      <c r="J5" s="61"/>
      <c r="K5" s="62"/>
      <c r="L5" s="15"/>
      <c r="M5" s="15"/>
      <c r="N5" s="15"/>
      <c r="O5" s="15"/>
      <c r="P5" s="15"/>
      <c r="Q5" s="15"/>
      <c r="R5" s="15"/>
      <c r="S5" s="15"/>
      <c r="T5" s="15" t="s">
        <v>1</v>
      </c>
      <c r="U5" s="15"/>
      <c r="V5" s="15"/>
      <c r="W5" s="11"/>
    </row>
    <row r="6" spans="2:11" s="1" customFormat="1" ht="13.5" customHeight="1">
      <c r="B6" s="10" t="s">
        <v>2</v>
      </c>
      <c r="C6" s="10" t="s">
        <v>37</v>
      </c>
      <c r="D6" s="10" t="s">
        <v>4</v>
      </c>
      <c r="E6" s="17" t="s">
        <v>11</v>
      </c>
      <c r="F6" s="10" t="s">
        <v>12</v>
      </c>
      <c r="G6" s="17" t="s">
        <v>13</v>
      </c>
      <c r="H6" s="28" t="s">
        <v>16</v>
      </c>
      <c r="I6" s="29" t="s">
        <v>17</v>
      </c>
      <c r="J6" s="10" t="s">
        <v>14</v>
      </c>
      <c r="K6" s="10" t="s">
        <v>21</v>
      </c>
    </row>
    <row r="7" spans="2:11" s="1" customFormat="1" ht="12" thickBot="1">
      <c r="B7" s="25"/>
      <c r="C7" s="25"/>
      <c r="D7" s="25"/>
      <c r="E7" s="26"/>
      <c r="F7" s="25" t="s">
        <v>19</v>
      </c>
      <c r="G7" s="26"/>
      <c r="H7" s="27" t="s">
        <v>15</v>
      </c>
      <c r="I7" s="27" t="s">
        <v>18</v>
      </c>
      <c r="J7" s="25"/>
      <c r="K7" s="25"/>
    </row>
    <row r="8" spans="2:11" s="1" customFormat="1" ht="12.75">
      <c r="B8" s="9" t="s">
        <v>46</v>
      </c>
      <c r="C8" s="13">
        <v>36920</v>
      </c>
      <c r="D8" s="9" t="s">
        <v>49</v>
      </c>
      <c r="E8" s="8" t="s">
        <v>54</v>
      </c>
      <c r="F8" s="9">
        <v>16</v>
      </c>
      <c r="G8" s="8">
        <v>12</v>
      </c>
      <c r="H8" s="8">
        <v>13</v>
      </c>
      <c r="I8" s="8">
        <f>H8*F8</f>
        <v>208</v>
      </c>
      <c r="J8" s="18">
        <f>H8/G8</f>
        <v>1.0833333333333333</v>
      </c>
      <c r="K8" s="32">
        <f>2250+250</f>
        <v>2500</v>
      </c>
    </row>
    <row r="9" spans="2:11" s="1" customFormat="1" ht="12.75">
      <c r="B9" s="9" t="s">
        <v>47</v>
      </c>
      <c r="C9" s="13">
        <v>36906</v>
      </c>
      <c r="D9" s="9" t="s">
        <v>50</v>
      </c>
      <c r="E9" s="8" t="s">
        <v>52</v>
      </c>
      <c r="F9" s="9">
        <v>4</v>
      </c>
      <c r="G9" s="8">
        <v>8</v>
      </c>
      <c r="H9" s="8">
        <v>8</v>
      </c>
      <c r="I9" s="8">
        <f>H9*F9</f>
        <v>32</v>
      </c>
      <c r="J9" s="18">
        <f>H9/G9</f>
        <v>1</v>
      </c>
      <c r="K9" s="32">
        <v>0</v>
      </c>
    </row>
    <row r="10" spans="2:11" s="7" customFormat="1" ht="13.5" thickBot="1">
      <c r="B10" s="9" t="s">
        <v>48</v>
      </c>
      <c r="C10" s="13">
        <v>36922</v>
      </c>
      <c r="D10" s="9" t="s">
        <v>51</v>
      </c>
      <c r="E10" s="8" t="s">
        <v>53</v>
      </c>
      <c r="F10" s="9">
        <v>16</v>
      </c>
      <c r="G10" s="8">
        <v>12</v>
      </c>
      <c r="H10" s="8">
        <v>11</v>
      </c>
      <c r="I10" s="8">
        <f>H10*F10</f>
        <v>176</v>
      </c>
      <c r="J10" s="18">
        <f>H10/G10</f>
        <v>0.9166666666666666</v>
      </c>
      <c r="K10" s="32">
        <f>2250+250</f>
        <v>2500</v>
      </c>
    </row>
    <row r="11" spans="2:11" s="12" customFormat="1" ht="13.5" thickBot="1">
      <c r="B11" s="19" t="s">
        <v>5</v>
      </c>
      <c r="C11" s="20"/>
      <c r="D11" s="19"/>
      <c r="E11" s="21"/>
      <c r="F11" s="19">
        <f>SUM(F8:F10)</f>
        <v>36</v>
      </c>
      <c r="G11" s="21"/>
      <c r="H11" s="22">
        <f>SUM(H8:H10)</f>
        <v>32</v>
      </c>
      <c r="I11" s="22">
        <f>SUM(I8:I10)</f>
        <v>416</v>
      </c>
      <c r="J11" s="23">
        <f>AVERAGE(J8:J10)</f>
        <v>0.9999999999999999</v>
      </c>
      <c r="K11" s="31">
        <f>SUM(K8:K10)</f>
        <v>5000</v>
      </c>
    </row>
    <row r="12" spans="2:26" ht="13.5" thickBo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3" ht="15.75" thickBot="1">
      <c r="B13" s="59" t="s">
        <v>22</v>
      </c>
      <c r="C13" s="60"/>
      <c r="D13" s="60"/>
      <c r="E13" s="60"/>
      <c r="F13" s="60"/>
      <c r="G13" s="60"/>
      <c r="H13" s="73"/>
      <c r="I13" s="74"/>
      <c r="J13" s="30"/>
      <c r="K13" s="15"/>
      <c r="L13" s="15"/>
      <c r="M13" s="15"/>
      <c r="N13" s="15"/>
      <c r="O13" s="15"/>
      <c r="P13" s="15"/>
      <c r="Q13" s="15"/>
      <c r="R13" s="15"/>
      <c r="S13" s="15"/>
      <c r="T13" s="15" t="s">
        <v>1</v>
      </c>
      <c r="U13" s="15"/>
      <c r="V13" s="15"/>
      <c r="W13" s="11"/>
    </row>
    <row r="14" spans="2:9" s="1" customFormat="1" ht="13.5" customHeight="1">
      <c r="B14" s="10" t="s">
        <v>2</v>
      </c>
      <c r="C14" s="10" t="s">
        <v>37</v>
      </c>
      <c r="D14" s="10" t="s">
        <v>4</v>
      </c>
      <c r="E14" s="17" t="s">
        <v>11</v>
      </c>
      <c r="F14" s="10" t="s">
        <v>12</v>
      </c>
      <c r="G14" s="28" t="s">
        <v>17</v>
      </c>
      <c r="H14" s="29" t="s">
        <v>17</v>
      </c>
      <c r="I14" s="10" t="s">
        <v>21</v>
      </c>
    </row>
    <row r="15" spans="2:9" s="1" customFormat="1" ht="12" thickBot="1">
      <c r="B15" s="25"/>
      <c r="C15" s="25"/>
      <c r="D15" s="25"/>
      <c r="E15" s="26"/>
      <c r="F15" s="25" t="s">
        <v>19</v>
      </c>
      <c r="G15" s="27" t="s">
        <v>27</v>
      </c>
      <c r="H15" s="27" t="s">
        <v>18</v>
      </c>
      <c r="I15" s="25"/>
    </row>
    <row r="16" spans="2:9" s="1" customFormat="1" ht="12.75">
      <c r="B16" s="9" t="s">
        <v>46</v>
      </c>
      <c r="C16" s="13">
        <v>36908</v>
      </c>
      <c r="D16" s="9" t="s">
        <v>33</v>
      </c>
      <c r="E16" s="8" t="s">
        <v>34</v>
      </c>
      <c r="F16" s="9">
        <v>8</v>
      </c>
      <c r="G16" s="8" t="s">
        <v>57</v>
      </c>
      <c r="H16" s="8">
        <f>F16</f>
        <v>8</v>
      </c>
      <c r="I16" s="32">
        <v>250</v>
      </c>
    </row>
    <row r="17" spans="2:9" s="1" customFormat="1" ht="12.75">
      <c r="B17" s="9" t="s">
        <v>47</v>
      </c>
      <c r="C17" s="13">
        <v>36916</v>
      </c>
      <c r="D17" s="9" t="s">
        <v>35</v>
      </c>
      <c r="E17" s="8" t="s">
        <v>42</v>
      </c>
      <c r="F17" s="9">
        <v>4</v>
      </c>
      <c r="G17" s="8" t="s">
        <v>58</v>
      </c>
      <c r="H17" s="8">
        <f>F17</f>
        <v>4</v>
      </c>
      <c r="I17" s="32">
        <v>250</v>
      </c>
    </row>
    <row r="18" spans="2:9" s="7" customFormat="1" ht="13.5" thickBot="1">
      <c r="B18" s="9" t="s">
        <v>48</v>
      </c>
      <c r="C18" s="13">
        <v>36909</v>
      </c>
      <c r="D18" s="9" t="s">
        <v>35</v>
      </c>
      <c r="E18" s="8" t="s">
        <v>36</v>
      </c>
      <c r="F18" s="9">
        <v>16</v>
      </c>
      <c r="G18" s="8" t="s">
        <v>59</v>
      </c>
      <c r="H18" s="8">
        <f>F18</f>
        <v>16</v>
      </c>
      <c r="I18" s="32">
        <v>600</v>
      </c>
    </row>
    <row r="19" spans="2:9" s="12" customFormat="1" ht="13.5" thickBot="1">
      <c r="B19" s="19" t="s">
        <v>5</v>
      </c>
      <c r="C19" s="20"/>
      <c r="D19" s="19"/>
      <c r="E19" s="21"/>
      <c r="F19" s="19"/>
      <c r="G19" s="22"/>
      <c r="H19" s="22">
        <f>SUM(H16:H18)</f>
        <v>28</v>
      </c>
      <c r="I19" s="31">
        <f>SUM(I16:I18)</f>
        <v>1100</v>
      </c>
    </row>
    <row r="20" spans="2:26" ht="13.5" thickBo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3" ht="15.75" thickBot="1">
      <c r="B21" s="59" t="s">
        <v>25</v>
      </c>
      <c r="C21" s="60"/>
      <c r="D21" s="60"/>
      <c r="E21" s="60"/>
      <c r="F21" s="63"/>
      <c r="G21" s="11"/>
      <c r="H21" s="72"/>
      <c r="I21" s="72"/>
      <c r="J21" s="30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1</v>
      </c>
      <c r="U21" s="15"/>
      <c r="V21" s="15"/>
      <c r="W21" s="11"/>
    </row>
    <row r="22" spans="2:6" s="1" customFormat="1" ht="13.5" customHeight="1">
      <c r="B22" s="10" t="s">
        <v>2</v>
      </c>
      <c r="C22" s="4" t="s">
        <v>17</v>
      </c>
      <c r="D22" s="4" t="s">
        <v>26</v>
      </c>
      <c r="E22" s="17" t="s">
        <v>11</v>
      </c>
      <c r="F22" s="10" t="s">
        <v>21</v>
      </c>
    </row>
    <row r="23" spans="2:6" s="1" customFormat="1" ht="12" thickBot="1">
      <c r="B23" s="25"/>
      <c r="C23" s="25" t="s">
        <v>27</v>
      </c>
      <c r="D23" s="25" t="s">
        <v>3</v>
      </c>
      <c r="E23" s="26"/>
      <c r="F23" s="25"/>
    </row>
    <row r="24" spans="2:6" s="1" customFormat="1" ht="13.5" thickBot="1">
      <c r="B24" s="9" t="s">
        <v>38</v>
      </c>
      <c r="C24" s="9" t="s">
        <v>39</v>
      </c>
      <c r="D24" s="13" t="s">
        <v>40</v>
      </c>
      <c r="E24" s="8" t="s">
        <v>40</v>
      </c>
      <c r="F24" s="32">
        <v>0</v>
      </c>
    </row>
    <row r="25" spans="2:6" s="12" customFormat="1" ht="13.5" thickBot="1">
      <c r="B25" s="19" t="s">
        <v>5</v>
      </c>
      <c r="C25" s="19"/>
      <c r="D25" s="20"/>
      <c r="E25" s="21"/>
      <c r="F25" s="31">
        <f>SUM(F24:F24)</f>
        <v>0</v>
      </c>
    </row>
    <row r="26" spans="2:26" ht="13.5" thickBo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3" ht="15.75" thickBot="1">
      <c r="B27" s="59" t="s">
        <v>23</v>
      </c>
      <c r="C27" s="60"/>
      <c r="D27" s="60"/>
      <c r="E27" s="70"/>
      <c r="F27" s="11"/>
      <c r="G27" s="11"/>
      <c r="H27" s="72"/>
      <c r="I27" s="72"/>
      <c r="J27" s="30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1</v>
      </c>
      <c r="U27" s="15"/>
      <c r="V27" s="15"/>
      <c r="W27" s="11"/>
    </row>
    <row r="28" spans="2:4" s="1" customFormat="1" ht="13.5" customHeight="1">
      <c r="B28" s="10" t="s">
        <v>24</v>
      </c>
      <c r="C28" s="29" t="s">
        <v>17</v>
      </c>
      <c r="D28" s="10" t="s">
        <v>21</v>
      </c>
    </row>
    <row r="29" spans="2:4" s="1" customFormat="1" ht="12" thickBot="1">
      <c r="B29" s="25"/>
      <c r="C29" s="27" t="s">
        <v>18</v>
      </c>
      <c r="D29" s="25"/>
    </row>
    <row r="30" spans="2:4" s="1" customFormat="1" ht="12.75">
      <c r="B30" s="9" t="s">
        <v>55</v>
      </c>
      <c r="C30" s="8">
        <v>1000</v>
      </c>
      <c r="D30" s="32">
        <v>0</v>
      </c>
    </row>
    <row r="31" spans="2:4" s="7" customFormat="1" ht="13.5" thickBot="1">
      <c r="B31" s="9" t="s">
        <v>56</v>
      </c>
      <c r="C31" s="8">
        <v>897</v>
      </c>
      <c r="D31" s="32">
        <v>0</v>
      </c>
    </row>
    <row r="32" spans="2:4" s="12" customFormat="1" ht="13.5" thickBot="1">
      <c r="B32" s="19" t="s">
        <v>5</v>
      </c>
      <c r="C32" s="22">
        <f>SUM(C30:C31)</f>
        <v>1897</v>
      </c>
      <c r="D32" s="31">
        <f>SUM(D30:D31)</f>
        <v>0</v>
      </c>
    </row>
    <row r="33" spans="2:26" ht="13.5" thickBo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1" ht="15.75" thickBot="1">
      <c r="B34" s="59" t="s">
        <v>28</v>
      </c>
      <c r="C34" s="63"/>
      <c r="D34" s="11"/>
      <c r="E34" s="11"/>
      <c r="F34" s="72"/>
      <c r="G34" s="72"/>
      <c r="H34" s="30"/>
      <c r="I34" s="15"/>
      <c r="J34" s="15"/>
      <c r="K34" s="15"/>
      <c r="L34" s="15"/>
      <c r="M34" s="15"/>
      <c r="N34" s="15"/>
      <c r="O34" s="15"/>
      <c r="P34" s="15"/>
      <c r="Q34" s="15"/>
      <c r="R34" s="15" t="s">
        <v>1</v>
      </c>
      <c r="S34" s="15"/>
      <c r="T34" s="15"/>
      <c r="U34" s="11"/>
    </row>
    <row r="35" spans="2:4" s="1" customFormat="1" ht="12.75">
      <c r="B35" s="33" t="s">
        <v>31</v>
      </c>
      <c r="C35" s="6">
        <v>0</v>
      </c>
      <c r="D35" s="1" t="s">
        <v>32</v>
      </c>
    </row>
    <row r="36" spans="2:3" s="7" customFormat="1" ht="13.5" thickBot="1">
      <c r="B36" s="34" t="s">
        <v>10</v>
      </c>
      <c r="C36" s="5">
        <v>0</v>
      </c>
    </row>
    <row r="37" spans="2:26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3.5" thickBo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5" ht="18.75">
      <c r="B39" s="65" t="s">
        <v>6</v>
      </c>
      <c r="C39" s="66"/>
      <c r="D39" s="66"/>
      <c r="E39" s="66"/>
      <c r="F39" s="66"/>
      <c r="G39" s="66"/>
      <c r="H39" s="66"/>
      <c r="I39" s="66"/>
      <c r="J39" s="6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10" ht="13.5" thickBot="1">
      <c r="B40" s="68"/>
      <c r="C40" s="38"/>
      <c r="D40" s="38"/>
      <c r="E40" s="38"/>
      <c r="F40" s="38"/>
      <c r="G40" s="38"/>
      <c r="H40" s="38"/>
      <c r="I40" s="38"/>
      <c r="J40" s="69"/>
    </row>
    <row r="41" spans="2:10" ht="15">
      <c r="B41" s="35" t="s">
        <v>7</v>
      </c>
      <c r="C41" s="36"/>
      <c r="D41" s="37"/>
      <c r="E41" s="38"/>
      <c r="F41" s="35" t="s">
        <v>8</v>
      </c>
      <c r="G41" s="39"/>
      <c r="H41" s="36"/>
      <c r="I41" s="36"/>
      <c r="J41" s="37"/>
    </row>
    <row r="42" spans="2:10" ht="13.5" thickBot="1">
      <c r="B42" s="40"/>
      <c r="C42" s="41"/>
      <c r="D42" s="42"/>
      <c r="E42" s="38"/>
      <c r="F42" s="40"/>
      <c r="G42" s="41"/>
      <c r="H42" s="41"/>
      <c r="I42" s="41"/>
      <c r="J42" s="42"/>
    </row>
    <row r="43" spans="2:10" ht="12.75">
      <c r="B43" s="43" t="s">
        <v>41</v>
      </c>
      <c r="C43" s="44"/>
      <c r="D43" s="45">
        <f>F11</f>
        <v>36</v>
      </c>
      <c r="E43" s="46"/>
      <c r="F43" s="43" t="s">
        <v>41</v>
      </c>
      <c r="G43" s="47"/>
      <c r="H43" s="47"/>
      <c r="I43" s="44"/>
      <c r="J43" s="45">
        <f aca="true" t="shared" si="0" ref="J43:J48">D43</f>
        <v>36</v>
      </c>
    </row>
    <row r="44" spans="2:10" ht="12.75">
      <c r="B44" s="48" t="s">
        <v>44</v>
      </c>
      <c r="C44" s="49"/>
      <c r="D44" s="50">
        <f>I11+H19+C32+C35</f>
        <v>2341</v>
      </c>
      <c r="E44" s="46"/>
      <c r="F44" s="48" t="s">
        <v>44</v>
      </c>
      <c r="G44" s="46"/>
      <c r="H44" s="46"/>
      <c r="I44" s="49"/>
      <c r="J44" s="50">
        <f t="shared" si="0"/>
        <v>2341</v>
      </c>
    </row>
    <row r="45" spans="2:10" ht="13.5" thickBot="1">
      <c r="B45" s="51" t="s">
        <v>43</v>
      </c>
      <c r="C45" s="55"/>
      <c r="D45" s="71">
        <f>(D44*12)/615</f>
        <v>45.678048780487806</v>
      </c>
      <c r="E45" s="46"/>
      <c r="F45" s="51" t="s">
        <v>43</v>
      </c>
      <c r="G45" s="56"/>
      <c r="H45" s="56"/>
      <c r="I45" s="55"/>
      <c r="J45" s="71">
        <f>(J44/615)*(12/1)</f>
        <v>45.678048780487806</v>
      </c>
    </row>
    <row r="46" spans="2:10" ht="12.75">
      <c r="B46" s="43" t="s">
        <v>29</v>
      </c>
      <c r="C46" s="44"/>
      <c r="D46" s="57">
        <f>K11+I19+F25+D32</f>
        <v>6100</v>
      </c>
      <c r="E46" s="46"/>
      <c r="F46" s="43" t="s">
        <v>29</v>
      </c>
      <c r="G46" s="47"/>
      <c r="H46" s="47"/>
      <c r="I46" s="44"/>
      <c r="J46" s="57">
        <f t="shared" si="0"/>
        <v>6100</v>
      </c>
    </row>
    <row r="47" spans="2:10" ht="13.5" thickBot="1">
      <c r="B47" s="51" t="s">
        <v>30</v>
      </c>
      <c r="C47" s="55"/>
      <c r="D47" s="58">
        <f>D46/(10771465/12)</f>
        <v>0.006795732985253166</v>
      </c>
      <c r="E47" s="46"/>
      <c r="F47" s="51" t="s">
        <v>30</v>
      </c>
      <c r="G47" s="56"/>
      <c r="H47" s="56"/>
      <c r="I47" s="55"/>
      <c r="J47" s="58">
        <f t="shared" si="0"/>
        <v>0.006795732985253166</v>
      </c>
    </row>
    <row r="48" spans="2:10" ht="13.5" thickBot="1">
      <c r="B48" s="51" t="s">
        <v>9</v>
      </c>
      <c r="C48" s="52"/>
      <c r="D48" s="53">
        <f>J11</f>
        <v>0.9999999999999999</v>
      </c>
      <c r="E48" s="46"/>
      <c r="F48" s="51" t="s">
        <v>9</v>
      </c>
      <c r="G48" s="54"/>
      <c r="H48" s="54"/>
      <c r="I48" s="52"/>
      <c r="J48" s="53">
        <f t="shared" si="0"/>
        <v>0.9999999999999999</v>
      </c>
    </row>
    <row r="49" spans="2:17" ht="12.75">
      <c r="B49" s="68"/>
      <c r="C49" s="38"/>
      <c r="D49" s="38"/>
      <c r="E49" s="38"/>
      <c r="F49" s="38"/>
      <c r="G49" s="38"/>
      <c r="H49" s="38"/>
      <c r="I49" s="38"/>
      <c r="J49" s="69"/>
      <c r="Q49" s="11"/>
    </row>
    <row r="50" spans="2:10" ht="13.5" thickBot="1">
      <c r="B50" s="40"/>
      <c r="C50" s="41"/>
      <c r="D50" s="41"/>
      <c r="E50" s="41"/>
      <c r="F50" s="41"/>
      <c r="G50" s="41"/>
      <c r="H50" s="41"/>
      <c r="I50" s="41"/>
      <c r="J50" s="42"/>
    </row>
    <row r="52" ht="12.75">
      <c r="D52" t="s">
        <v>60</v>
      </c>
    </row>
  </sheetData>
  <mergeCells count="5">
    <mergeCell ref="F34:G34"/>
    <mergeCell ref="H5:I5"/>
    <mergeCell ref="H13:I13"/>
    <mergeCell ref="H27:I27"/>
    <mergeCell ref="H21:I21"/>
  </mergeCells>
  <printOptions/>
  <pageMargins left="0.75" right="0.75" top="1" bottom="1" header="0.5" footer="0.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 IS</dc:creator>
  <cp:keywords/>
  <dc:description/>
  <cp:lastModifiedBy>Mike Collins</cp:lastModifiedBy>
  <cp:lastPrinted>2002-01-14T15:41:47Z</cp:lastPrinted>
  <dcterms:created xsi:type="dcterms:W3CDTF">1996-03-14T14:53:30Z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